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  <sheet name="Sheet3" sheetId="3" r:id="rId3"/>
  </sheets>
  <definedNames>
    <definedName name="_xlnm.Print_Area" localSheetId="0">'Lịch thi đấu'!$A$1:$J$28</definedName>
  </definedNames>
  <calcPr fullCalcOnLoad="1"/>
</workbook>
</file>

<file path=xl/sharedStrings.xml><?xml version="1.0" encoding="utf-8"?>
<sst xmlns="http://schemas.openxmlformats.org/spreadsheetml/2006/main" count="199" uniqueCount="96">
  <si>
    <t>Trận đấu</t>
  </si>
  <si>
    <t>Tỷ số</t>
  </si>
  <si>
    <t>Bảng A</t>
  </si>
  <si>
    <t>Bảng B</t>
  </si>
  <si>
    <t>Bán kết 1</t>
  </si>
  <si>
    <t>Bán kết 2</t>
  </si>
  <si>
    <t>Tranh giải 3</t>
  </si>
  <si>
    <t>Chung kết</t>
  </si>
  <si>
    <t>Giờ</t>
  </si>
  <si>
    <t>Ngày</t>
  </si>
  <si>
    <t>STT</t>
  </si>
  <si>
    <t>Đội bóng</t>
  </si>
  <si>
    <t>Văn phòng Bộ - Viện KHPL</t>
  </si>
  <si>
    <t>Đại học Luật Hà Nội</t>
  </si>
  <si>
    <t>Trung cấp luật Thái Nguyên</t>
  </si>
  <si>
    <t>Báo Pháp luật Việt Nam</t>
  </si>
  <si>
    <t>Liên đơn vị NXB Tư pháp - TCCB - VP Đảng - Đoàn thể - QLXLVPHC</t>
  </si>
  <si>
    <t>Liên đơn vị HTQT - PLQT - CN</t>
  </si>
  <si>
    <t>Liên đơn vị BTNN - ĐKQGGDBĐ</t>
  </si>
  <si>
    <t>Tổng Cục THADS</t>
  </si>
  <si>
    <t>Trung tâm LLTP</t>
  </si>
  <si>
    <t>Kiểm soát thủ tục hành chính</t>
  </si>
  <si>
    <t>Liên đơn vị CNTT - DSKT -KHTC - CKTVB</t>
  </si>
  <si>
    <t>17h00</t>
  </si>
  <si>
    <t>18h00</t>
  </si>
  <si>
    <t>15h00</t>
  </si>
  <si>
    <t>16h00</t>
  </si>
  <si>
    <t>Hưng</t>
  </si>
  <si>
    <t>ST đã đá</t>
  </si>
  <si>
    <t>Thắng</t>
  </si>
  <si>
    <t xml:space="preserve">Hòa </t>
  </si>
  <si>
    <t>Thua</t>
  </si>
  <si>
    <t>Bàn thắng</t>
  </si>
  <si>
    <t>Bàn thua</t>
  </si>
  <si>
    <t>Hiệu số</t>
  </si>
  <si>
    <t>Điểm</t>
  </si>
  <si>
    <t>BẢNG ĐIỂM</t>
  </si>
  <si>
    <t>STT Đội bóng</t>
  </si>
  <si>
    <t>Tên đội bóng</t>
  </si>
  <si>
    <t>Thứ  6, 10/8</t>
  </si>
  <si>
    <t>Thứ  7, 11/8</t>
  </si>
  <si>
    <t>CN, 12/8</t>
  </si>
  <si>
    <t>Thứ Hai, 13/8</t>
  </si>
  <si>
    <t>Thứ Ba, 14/8</t>
  </si>
  <si>
    <t>Thứ Tư, 15/8</t>
  </si>
  <si>
    <t>Thứ Năm, 16/8</t>
  </si>
  <si>
    <t>Thứ Sáu, 17/8</t>
  </si>
  <si>
    <t>Thứ 7, 18/8</t>
  </si>
  <si>
    <t>Thứ Hai, 20/8</t>
  </si>
  <si>
    <t>Thứ Tư, 22/8</t>
  </si>
  <si>
    <t>Nhất A</t>
  </si>
  <si>
    <t>Nhì B</t>
  </si>
  <si>
    <t>Nhất B</t>
  </si>
  <si>
    <t>Nhì A</t>
  </si>
  <si>
    <t>Quản lý trận đấu</t>
  </si>
  <si>
    <t>Tên Bảng</t>
  </si>
  <si>
    <t>Thua BK 1</t>
  </si>
  <si>
    <t>Thua BK 2</t>
  </si>
  <si>
    <t>Thắng BK 1</t>
  </si>
  <si>
    <t>Nội dung</t>
  </si>
  <si>
    <t>Năm 2016</t>
  </si>
  <si>
    <t>Năm 2017</t>
  </si>
  <si>
    <t>Năm 2018</t>
  </si>
  <si>
    <t>Tổng số</t>
  </si>
  <si>
    <t>A</t>
  </si>
  <si>
    <t>ĐẦU TƯ THEO NGÀNH, LĨNH VỰC</t>
  </si>
  <si>
    <t>I</t>
  </si>
  <si>
    <t>Ngành Kho tàng (nhóm C)</t>
  </si>
  <si>
    <t>II</t>
  </si>
  <si>
    <t>Ngành Quản lý nhà nước (đầu tư theo Nghị quyết số 49.NQ/TW)</t>
  </si>
  <si>
    <t>III</t>
  </si>
  <si>
    <t>Ngành Cấp nước và xử lý nước thải, rác thải</t>
  </si>
  <si>
    <t>IV</t>
  </si>
  <si>
    <t>Ngành Giáo dục, đào tạo và giáo dục nghề nghiệp</t>
  </si>
  <si>
    <t>V</t>
  </si>
  <si>
    <t>Ngành Công nghệ thông tin</t>
  </si>
  <si>
    <t>B</t>
  </si>
  <si>
    <t>ĐẦU TƯ CÁC CHƯƠNG TRÌNH MỤC TIÊU QUỐC GIA, CHƯƠNG TRÌNH MỤC TIÊU</t>
  </si>
  <si>
    <t xml:space="preserve">       -   </t>
  </si>
  <si>
    <t>Chương trình mục tiêu công nghệ thông tin</t>
  </si>
  <si>
    <t xml:space="preserve">        -   </t>
  </si>
  <si>
    <t>C</t>
  </si>
  <si>
    <t>VỐN NƯỚC NGOÀI</t>
  </si>
  <si>
    <t>Tổng cộng</t>
  </si>
  <si>
    <t>TT</t>
  </si>
  <si>
    <t>Trường Đại học Luật Hà Nội</t>
  </si>
  <si>
    <t>Văn phòng Bộ</t>
  </si>
  <si>
    <t>Học viện Tư pháp</t>
  </si>
  <si>
    <t>Liên quân Vụ PLQT; Vụ HTQT và Cục con nuôi</t>
  </si>
  <si>
    <t>Liên quân Cục KHTC; Cục KTVBQPPL; Cục CNTT; Cục TGPL và Vụ DSKT</t>
  </si>
  <si>
    <t>Tổng cục THADS</t>
  </si>
  <si>
    <t>Liên quân Vụ TCCB; Văn phòng Đảng-Đoàn thể; Cục QLXLVPHC và Nhà Xuất bản Tư pháp</t>
  </si>
  <si>
    <t>Liên quân Viện KHPL và Trung tâm LLTPQG</t>
  </si>
  <si>
    <t>Liên quân Cục BTNN và Cục ĐKQGGDBĐ</t>
  </si>
  <si>
    <t>LỊCH THI ĐẤU GIẢI BÓNG ĐÁ CÔNG ĐOÀN BỘ TƯ PHÁP NĂM 2018</t>
  </si>
  <si>
    <t>Trường Trung cấp Luật Thái Nguyên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</si>
</sst>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 quotePrefix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 quotePrefix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quotePrefix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49" fontId="6" fillId="17" borderId="10" xfId="0" applyNumberFormat="1" applyFont="1" applyFill="1" applyBorder="1" applyAlignment="1" quotePrefix="1">
      <alignment horizontal="center" vertical="center" wrapText="1"/>
    </xf>
    <xf numFmtId="0" fontId="6" fillId="17" borderId="10" xfId="0" applyNumberFormat="1" applyFont="1" applyFill="1" applyBorder="1" applyAlignment="1">
      <alignment horizontal="center" vertical="center" wrapText="1"/>
    </xf>
    <xf numFmtId="0" fontId="4" fillId="17" borderId="0" xfId="0" applyFont="1" applyFill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 quotePrefix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0" xfId="0" applyFont="1" applyFill="1" applyAlignment="1">
      <alignment vertical="center" wrapText="1"/>
    </xf>
    <xf numFmtId="49" fontId="6" fillId="36" borderId="10" xfId="0" applyNumberFormat="1" applyFont="1" applyFill="1" applyBorder="1" applyAlignment="1" quotePrefix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 wrapText="1"/>
    </xf>
    <xf numFmtId="0" fontId="6" fillId="15" borderId="14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6" fillId="15" borderId="1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115" zoomScaleSheetLayoutView="115" zoomScalePageLayoutView="0" workbookViewId="0" topLeftCell="A1">
      <selection activeCell="G9" sqref="G9"/>
    </sheetView>
  </sheetViews>
  <sheetFormatPr defaultColWidth="9.140625" defaultRowHeight="12.75"/>
  <cols>
    <col min="1" max="1" width="9.57421875" style="38" customWidth="1"/>
    <col min="2" max="2" width="15.8515625" style="38" customWidth="1"/>
    <col min="3" max="3" width="8.8515625" style="38" customWidth="1"/>
    <col min="4" max="4" width="11.421875" style="41" customWidth="1"/>
    <col min="5" max="5" width="10.00390625" style="41" hidden="1" customWidth="1"/>
    <col min="6" max="6" width="26.8515625" style="41" customWidth="1"/>
    <col min="7" max="7" width="31.421875" style="41" customWidth="1"/>
    <col min="8" max="8" width="9.57421875" style="41" hidden="1" customWidth="1"/>
    <col min="9" max="9" width="9.140625" style="38" hidden="1" customWidth="1"/>
    <col min="10" max="10" width="11.00390625" style="38" hidden="1" customWidth="1"/>
    <col min="11" max="11" width="5.57421875" style="38" customWidth="1"/>
    <col min="12" max="12" width="23.00390625" style="38" bestFit="1" customWidth="1"/>
    <col min="13" max="13" width="27.7109375" style="38" customWidth="1"/>
    <col min="14" max="16384" width="9.140625" style="38" customWidth="1"/>
  </cols>
  <sheetData>
    <row r="1" spans="1:14" ht="19.5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7" t="s">
        <v>10</v>
      </c>
      <c r="L1" s="46" t="s">
        <v>2</v>
      </c>
      <c r="M1" s="46" t="s">
        <v>3</v>
      </c>
      <c r="N1" s="7" t="s">
        <v>10</v>
      </c>
    </row>
    <row r="2" spans="1:14" ht="25.5">
      <c r="A2" s="40"/>
      <c r="B2" s="40"/>
      <c r="C2" s="40"/>
      <c r="D2" s="40"/>
      <c r="E2" s="40"/>
      <c r="F2" s="40"/>
      <c r="G2" s="40"/>
      <c r="H2" s="40"/>
      <c r="I2" s="40"/>
      <c r="J2" s="40"/>
      <c r="K2" s="7">
        <v>1</v>
      </c>
      <c r="L2" s="7" t="s">
        <v>95</v>
      </c>
      <c r="M2" s="7" t="s">
        <v>92</v>
      </c>
      <c r="N2" s="7">
        <v>2</v>
      </c>
    </row>
    <row r="3" spans="1:14" ht="15.75">
      <c r="A3" s="49" t="s">
        <v>0</v>
      </c>
      <c r="B3" s="49" t="s">
        <v>9</v>
      </c>
      <c r="C3" s="49" t="s">
        <v>8</v>
      </c>
      <c r="D3" s="48" t="s">
        <v>0</v>
      </c>
      <c r="E3" s="48"/>
      <c r="F3" s="48"/>
      <c r="G3" s="48"/>
      <c r="H3" s="48"/>
      <c r="I3" s="50" t="s">
        <v>1</v>
      </c>
      <c r="J3" s="52" t="s">
        <v>54</v>
      </c>
      <c r="K3" s="7">
        <v>3</v>
      </c>
      <c r="L3" s="39" t="s">
        <v>93</v>
      </c>
      <c r="M3" s="7" t="s">
        <v>85</v>
      </c>
      <c r="N3" s="7">
        <v>4</v>
      </c>
    </row>
    <row r="4" spans="1:14" ht="24.75" customHeight="1">
      <c r="A4" s="49"/>
      <c r="B4" s="49"/>
      <c r="C4" s="49"/>
      <c r="D4" s="22" t="s">
        <v>55</v>
      </c>
      <c r="E4" s="22" t="s">
        <v>37</v>
      </c>
      <c r="F4" s="22" t="s">
        <v>38</v>
      </c>
      <c r="G4" s="22" t="s">
        <v>38</v>
      </c>
      <c r="H4" s="22" t="s">
        <v>37</v>
      </c>
      <c r="I4" s="51"/>
      <c r="J4" s="53"/>
      <c r="K4" s="7">
        <v>5</v>
      </c>
      <c r="L4" s="7" t="s">
        <v>86</v>
      </c>
      <c r="M4" s="7" t="s">
        <v>87</v>
      </c>
      <c r="N4" s="7">
        <v>6</v>
      </c>
    </row>
    <row r="5" spans="1:14" s="77" customFormat="1" ht="30.75" customHeight="1">
      <c r="A5" s="72">
        <f aca="true" t="shared" si="0" ref="A5:A24">A4+1</f>
        <v>1</v>
      </c>
      <c r="B5" s="73" t="s">
        <v>39</v>
      </c>
      <c r="C5" s="72" t="s">
        <v>23</v>
      </c>
      <c r="D5" s="74" t="s">
        <v>2</v>
      </c>
      <c r="E5" s="75">
        <v>3</v>
      </c>
      <c r="F5" s="76" t="s">
        <v>93</v>
      </c>
      <c r="G5" s="76" t="s">
        <v>86</v>
      </c>
      <c r="H5" s="75">
        <v>5</v>
      </c>
      <c r="I5" s="122"/>
      <c r="J5" s="123" t="s">
        <v>27</v>
      </c>
      <c r="K5" s="124">
        <v>7</v>
      </c>
      <c r="L5" s="124" t="s">
        <v>88</v>
      </c>
      <c r="M5" s="124" t="s">
        <v>91</v>
      </c>
      <c r="N5" s="124">
        <v>8</v>
      </c>
    </row>
    <row r="6" spans="1:14" s="77" customFormat="1" ht="38.25">
      <c r="A6" s="72">
        <f t="shared" si="0"/>
        <v>2</v>
      </c>
      <c r="B6" s="73"/>
      <c r="C6" s="72" t="s">
        <v>24</v>
      </c>
      <c r="D6" s="74" t="s">
        <v>3</v>
      </c>
      <c r="E6" s="75">
        <v>6</v>
      </c>
      <c r="F6" s="76" t="s">
        <v>87</v>
      </c>
      <c r="G6" s="76" t="s">
        <v>91</v>
      </c>
      <c r="H6" s="75">
        <v>8</v>
      </c>
      <c r="I6" s="122"/>
      <c r="J6" s="125"/>
      <c r="K6" s="124">
        <v>9</v>
      </c>
      <c r="L6" s="124" t="s">
        <v>89</v>
      </c>
      <c r="M6" s="124" t="s">
        <v>90</v>
      </c>
      <c r="N6" s="124">
        <v>10</v>
      </c>
    </row>
    <row r="7" spans="1:14" s="119" customFormat="1" ht="30" customHeight="1">
      <c r="A7" s="111">
        <f t="shared" si="0"/>
        <v>3</v>
      </c>
      <c r="B7" s="112" t="s">
        <v>40</v>
      </c>
      <c r="C7" s="111" t="s">
        <v>25</v>
      </c>
      <c r="D7" s="113" t="s">
        <v>3</v>
      </c>
      <c r="E7" s="114">
        <v>2</v>
      </c>
      <c r="F7" s="115" t="s">
        <v>92</v>
      </c>
      <c r="G7" s="115" t="s">
        <v>85</v>
      </c>
      <c r="H7" s="114">
        <v>4</v>
      </c>
      <c r="I7" s="116"/>
      <c r="J7" s="117"/>
      <c r="K7" s="118"/>
      <c r="L7" s="118"/>
      <c r="M7" s="118"/>
      <c r="N7" s="118"/>
    </row>
    <row r="8" spans="1:14" s="119" customFormat="1" ht="38.25">
      <c r="A8" s="111">
        <f t="shared" si="0"/>
        <v>4</v>
      </c>
      <c r="B8" s="112"/>
      <c r="C8" s="111" t="s">
        <v>26</v>
      </c>
      <c r="D8" s="113" t="s">
        <v>2</v>
      </c>
      <c r="E8" s="114">
        <v>5</v>
      </c>
      <c r="F8" s="115" t="s">
        <v>86</v>
      </c>
      <c r="G8" s="115" t="s">
        <v>89</v>
      </c>
      <c r="H8" s="114">
        <v>9</v>
      </c>
      <c r="I8" s="116"/>
      <c r="J8" s="117"/>
      <c r="K8" s="118"/>
      <c r="L8" s="118"/>
      <c r="M8" s="118"/>
      <c r="N8" s="118"/>
    </row>
    <row r="9" spans="1:10" s="119" customFormat="1" ht="27.75" customHeight="1">
      <c r="A9" s="111">
        <f t="shared" si="0"/>
        <v>5</v>
      </c>
      <c r="B9" s="112"/>
      <c r="C9" s="111" t="s">
        <v>23</v>
      </c>
      <c r="D9" s="113" t="s">
        <v>2</v>
      </c>
      <c r="E9" s="114">
        <v>1</v>
      </c>
      <c r="F9" s="115" t="s">
        <v>95</v>
      </c>
      <c r="G9" s="115" t="s">
        <v>88</v>
      </c>
      <c r="H9" s="114">
        <v>7</v>
      </c>
      <c r="I9" s="120"/>
      <c r="J9" s="121"/>
    </row>
    <row r="10" spans="1:10" s="71" customFormat="1" ht="19.5" customHeight="1">
      <c r="A10" s="64">
        <f t="shared" si="0"/>
        <v>6</v>
      </c>
      <c r="B10" s="65" t="s">
        <v>41</v>
      </c>
      <c r="C10" s="64" t="s">
        <v>25</v>
      </c>
      <c r="D10" s="66" t="s">
        <v>3</v>
      </c>
      <c r="E10" s="67">
        <v>4</v>
      </c>
      <c r="F10" s="68" t="s">
        <v>85</v>
      </c>
      <c r="G10" s="68" t="s">
        <v>87</v>
      </c>
      <c r="H10" s="67">
        <v>6</v>
      </c>
      <c r="I10" s="69"/>
      <c r="J10" s="70"/>
    </row>
    <row r="11" spans="1:10" s="71" customFormat="1" ht="38.25">
      <c r="A11" s="64">
        <f t="shared" si="0"/>
        <v>7</v>
      </c>
      <c r="B11" s="65"/>
      <c r="C11" s="64" t="s">
        <v>26</v>
      </c>
      <c r="D11" s="66" t="s">
        <v>3</v>
      </c>
      <c r="E11" s="67">
        <v>8</v>
      </c>
      <c r="F11" s="68" t="s">
        <v>91</v>
      </c>
      <c r="G11" s="68" t="s">
        <v>90</v>
      </c>
      <c r="H11" s="67">
        <v>10</v>
      </c>
      <c r="I11" s="69"/>
      <c r="J11" s="70"/>
    </row>
    <row r="12" spans="1:10" s="71" customFormat="1" ht="25.5">
      <c r="A12" s="64">
        <f t="shared" si="0"/>
        <v>8</v>
      </c>
      <c r="B12" s="65"/>
      <c r="C12" s="64" t="s">
        <v>23</v>
      </c>
      <c r="D12" s="66" t="s">
        <v>2</v>
      </c>
      <c r="E12" s="67">
        <v>3</v>
      </c>
      <c r="F12" s="68" t="s">
        <v>93</v>
      </c>
      <c r="G12" s="68" t="s">
        <v>95</v>
      </c>
      <c r="H12" s="67">
        <v>1</v>
      </c>
      <c r="I12" s="69"/>
      <c r="J12" s="70"/>
    </row>
    <row r="13" spans="1:10" s="109" customFormat="1" ht="25.5">
      <c r="A13" s="102">
        <f t="shared" si="0"/>
        <v>9</v>
      </c>
      <c r="B13" s="103" t="s">
        <v>42</v>
      </c>
      <c r="C13" s="102" t="s">
        <v>23</v>
      </c>
      <c r="D13" s="104" t="s">
        <v>2</v>
      </c>
      <c r="E13" s="105">
        <v>7</v>
      </c>
      <c r="F13" s="106" t="s">
        <v>88</v>
      </c>
      <c r="G13" s="106" t="s">
        <v>86</v>
      </c>
      <c r="H13" s="105">
        <v>5</v>
      </c>
      <c r="I13" s="107"/>
      <c r="J13" s="108"/>
    </row>
    <row r="14" spans="1:10" s="109" customFormat="1" ht="38.25">
      <c r="A14" s="102">
        <f t="shared" si="0"/>
        <v>10</v>
      </c>
      <c r="B14" s="103"/>
      <c r="C14" s="102" t="s">
        <v>24</v>
      </c>
      <c r="D14" s="104" t="s">
        <v>3</v>
      </c>
      <c r="E14" s="105">
        <v>2</v>
      </c>
      <c r="F14" s="110" t="s">
        <v>92</v>
      </c>
      <c r="G14" s="106" t="s">
        <v>91</v>
      </c>
      <c r="H14" s="105">
        <v>8</v>
      </c>
      <c r="I14" s="107"/>
      <c r="J14" s="108"/>
    </row>
    <row r="15" spans="1:10" s="71" customFormat="1" ht="38.25">
      <c r="A15" s="64">
        <f t="shared" si="0"/>
        <v>11</v>
      </c>
      <c r="B15" s="65" t="s">
        <v>43</v>
      </c>
      <c r="C15" s="64" t="s">
        <v>23</v>
      </c>
      <c r="D15" s="66" t="s">
        <v>2</v>
      </c>
      <c r="E15" s="67">
        <v>3</v>
      </c>
      <c r="F15" s="68" t="s">
        <v>93</v>
      </c>
      <c r="G15" s="68" t="s">
        <v>89</v>
      </c>
      <c r="H15" s="67">
        <v>9</v>
      </c>
      <c r="I15" s="69"/>
      <c r="J15" s="70"/>
    </row>
    <row r="16" spans="1:14" s="71" customFormat="1" ht="38.25">
      <c r="A16" s="64">
        <f t="shared" si="0"/>
        <v>12</v>
      </c>
      <c r="B16" s="65"/>
      <c r="C16" s="64" t="s">
        <v>24</v>
      </c>
      <c r="D16" s="66" t="s">
        <v>3</v>
      </c>
      <c r="E16" s="67">
        <v>4</v>
      </c>
      <c r="F16" s="68" t="s">
        <v>85</v>
      </c>
      <c r="G16" s="68" t="s">
        <v>91</v>
      </c>
      <c r="H16" s="67">
        <v>8</v>
      </c>
      <c r="I16" s="69"/>
      <c r="J16" s="70"/>
      <c r="K16" s="67"/>
      <c r="L16" s="68"/>
      <c r="M16" s="68"/>
      <c r="N16" s="67"/>
    </row>
    <row r="17" spans="1:10" s="101" customFormat="1" ht="38.25">
      <c r="A17" s="94">
        <f t="shared" si="0"/>
        <v>13</v>
      </c>
      <c r="B17" s="95" t="s">
        <v>44</v>
      </c>
      <c r="C17" s="94" t="s">
        <v>23</v>
      </c>
      <c r="D17" s="96" t="s">
        <v>2</v>
      </c>
      <c r="E17" s="97">
        <v>1</v>
      </c>
      <c r="F17" s="98" t="s">
        <v>95</v>
      </c>
      <c r="G17" s="98" t="s">
        <v>89</v>
      </c>
      <c r="H17" s="97">
        <v>9</v>
      </c>
      <c r="I17" s="99"/>
      <c r="J17" s="100"/>
    </row>
    <row r="18" spans="1:10" s="101" customFormat="1" ht="25.5">
      <c r="A18" s="94">
        <f t="shared" si="0"/>
        <v>14</v>
      </c>
      <c r="B18" s="95"/>
      <c r="C18" s="94" t="s">
        <v>24</v>
      </c>
      <c r="D18" s="96" t="s">
        <v>3</v>
      </c>
      <c r="E18" s="97">
        <v>2</v>
      </c>
      <c r="F18" s="98" t="s">
        <v>92</v>
      </c>
      <c r="G18" s="98" t="s">
        <v>90</v>
      </c>
      <c r="H18" s="97">
        <v>10</v>
      </c>
      <c r="I18" s="99"/>
      <c r="J18" s="100"/>
    </row>
    <row r="19" spans="1:14" s="93" customFormat="1" ht="25.5">
      <c r="A19" s="86">
        <f t="shared" si="0"/>
        <v>15</v>
      </c>
      <c r="B19" s="87" t="s">
        <v>45</v>
      </c>
      <c r="C19" s="86" t="s">
        <v>23</v>
      </c>
      <c r="D19" s="88" t="s">
        <v>2</v>
      </c>
      <c r="E19" s="89">
        <v>3</v>
      </c>
      <c r="F19" s="90" t="s">
        <v>93</v>
      </c>
      <c r="G19" s="90" t="s">
        <v>88</v>
      </c>
      <c r="H19" s="89">
        <v>7</v>
      </c>
      <c r="I19" s="91"/>
      <c r="J19" s="92"/>
      <c r="K19" s="89"/>
      <c r="L19" s="90"/>
      <c r="M19" s="90"/>
      <c r="N19" s="89"/>
    </row>
    <row r="20" spans="1:10" s="93" customFormat="1" ht="27.75" customHeight="1">
      <c r="A20" s="86">
        <f t="shared" si="0"/>
        <v>16</v>
      </c>
      <c r="B20" s="87"/>
      <c r="C20" s="86" t="s">
        <v>24</v>
      </c>
      <c r="D20" s="88" t="s">
        <v>3</v>
      </c>
      <c r="E20" s="89">
        <v>4</v>
      </c>
      <c r="F20" s="90" t="s">
        <v>85</v>
      </c>
      <c r="G20" s="90" t="s">
        <v>90</v>
      </c>
      <c r="H20" s="89">
        <v>10</v>
      </c>
      <c r="I20" s="91"/>
      <c r="J20" s="92"/>
    </row>
    <row r="21" spans="1:14" s="85" customFormat="1" ht="38.25">
      <c r="A21" s="78">
        <f t="shared" si="0"/>
        <v>17</v>
      </c>
      <c r="B21" s="79" t="s">
        <v>46</v>
      </c>
      <c r="C21" s="78" t="s">
        <v>23</v>
      </c>
      <c r="D21" s="80" t="s">
        <v>2</v>
      </c>
      <c r="E21" s="81">
        <v>7</v>
      </c>
      <c r="F21" s="82" t="s">
        <v>88</v>
      </c>
      <c r="G21" s="82" t="s">
        <v>89</v>
      </c>
      <c r="H21" s="81">
        <v>9</v>
      </c>
      <c r="I21" s="83"/>
      <c r="J21" s="84"/>
      <c r="K21" s="81"/>
      <c r="L21" s="82"/>
      <c r="M21" s="82"/>
      <c r="N21" s="81"/>
    </row>
    <row r="22" spans="1:10" s="85" customFormat="1" ht="24.75" customHeight="1">
      <c r="A22" s="78">
        <f t="shared" si="0"/>
        <v>18</v>
      </c>
      <c r="B22" s="79"/>
      <c r="C22" s="78" t="s">
        <v>24</v>
      </c>
      <c r="D22" s="80" t="s">
        <v>3</v>
      </c>
      <c r="E22" s="81">
        <v>2</v>
      </c>
      <c r="F22" s="82" t="s">
        <v>92</v>
      </c>
      <c r="G22" s="82" t="s">
        <v>87</v>
      </c>
      <c r="H22" s="81">
        <v>6</v>
      </c>
      <c r="I22" s="83"/>
      <c r="J22" s="84"/>
    </row>
    <row r="23" spans="1:10" s="63" customFormat="1" ht="20.25" customHeight="1">
      <c r="A23" s="56">
        <f t="shared" si="0"/>
        <v>19</v>
      </c>
      <c r="B23" s="57" t="s">
        <v>47</v>
      </c>
      <c r="C23" s="56" t="s">
        <v>23</v>
      </c>
      <c r="D23" s="58" t="s">
        <v>3</v>
      </c>
      <c r="E23" s="59">
        <v>6</v>
      </c>
      <c r="F23" s="60" t="s">
        <v>87</v>
      </c>
      <c r="G23" s="60" t="s">
        <v>90</v>
      </c>
      <c r="H23" s="59">
        <v>10</v>
      </c>
      <c r="I23" s="61"/>
      <c r="J23" s="62"/>
    </row>
    <row r="24" spans="1:10" s="63" customFormat="1" ht="24" customHeight="1">
      <c r="A24" s="56">
        <f t="shared" si="0"/>
        <v>20</v>
      </c>
      <c r="B24" s="57"/>
      <c r="C24" s="56" t="s">
        <v>24</v>
      </c>
      <c r="D24" s="58" t="s">
        <v>2</v>
      </c>
      <c r="E24" s="59">
        <v>1</v>
      </c>
      <c r="F24" s="60" t="s">
        <v>95</v>
      </c>
      <c r="G24" s="60" t="s">
        <v>86</v>
      </c>
      <c r="H24" s="59">
        <v>5</v>
      </c>
      <c r="I24" s="61"/>
      <c r="J24" s="62"/>
    </row>
    <row r="25" spans="1:10" ht="21.75" customHeight="1">
      <c r="A25" s="1" t="s">
        <v>4</v>
      </c>
      <c r="B25" s="47" t="s">
        <v>48</v>
      </c>
      <c r="C25" s="1" t="s">
        <v>23</v>
      </c>
      <c r="D25" s="12"/>
      <c r="E25" s="12"/>
      <c r="F25" s="12" t="s">
        <v>50</v>
      </c>
      <c r="G25" s="12" t="s">
        <v>51</v>
      </c>
      <c r="H25" s="12"/>
      <c r="I25" s="18"/>
      <c r="J25" s="13"/>
    </row>
    <row r="26" spans="1:10" ht="21.75" customHeight="1">
      <c r="A26" s="1" t="s">
        <v>5</v>
      </c>
      <c r="B26" s="47"/>
      <c r="C26" s="1" t="s">
        <v>24</v>
      </c>
      <c r="D26" s="12"/>
      <c r="E26" s="12"/>
      <c r="F26" s="12" t="s">
        <v>52</v>
      </c>
      <c r="G26" s="12" t="s">
        <v>53</v>
      </c>
      <c r="H26" s="12"/>
      <c r="I26" s="18"/>
      <c r="J26" s="13"/>
    </row>
    <row r="27" spans="1:10" ht="31.5">
      <c r="A27" s="1" t="s">
        <v>6</v>
      </c>
      <c r="B27" s="47" t="s">
        <v>49</v>
      </c>
      <c r="C27" s="1" t="s">
        <v>26</v>
      </c>
      <c r="D27" s="12"/>
      <c r="E27" s="12" t="s">
        <v>56</v>
      </c>
      <c r="F27" s="12" t="s">
        <v>56</v>
      </c>
      <c r="G27" s="12" t="s">
        <v>57</v>
      </c>
      <c r="H27" s="12" t="s">
        <v>57</v>
      </c>
      <c r="I27" s="14"/>
      <c r="J27" s="13"/>
    </row>
    <row r="28" spans="1:10" ht="31.5">
      <c r="A28" s="1" t="s">
        <v>7</v>
      </c>
      <c r="B28" s="47"/>
      <c r="C28" s="1" t="s">
        <v>23</v>
      </c>
      <c r="D28" s="12"/>
      <c r="E28" s="12" t="s">
        <v>58</v>
      </c>
      <c r="F28" s="12" t="s">
        <v>58</v>
      </c>
      <c r="G28" s="12" t="s">
        <v>58</v>
      </c>
      <c r="H28" s="12" t="s">
        <v>58</v>
      </c>
      <c r="I28" s="14"/>
      <c r="J28" s="13"/>
    </row>
    <row r="29" spans="1:10" ht="15.75">
      <c r="A29" s="42"/>
      <c r="B29" s="42"/>
      <c r="C29" s="42"/>
      <c r="D29" s="2"/>
      <c r="E29" s="2"/>
      <c r="F29" s="2"/>
      <c r="G29" s="2"/>
      <c r="H29" s="2"/>
      <c r="I29" s="43"/>
      <c r="J29" s="44"/>
    </row>
    <row r="30" ht="12.75">
      <c r="I30" s="45"/>
    </row>
    <row r="31" ht="12.75">
      <c r="I31" s="45"/>
    </row>
    <row r="32" ht="12.75">
      <c r="I32" s="45"/>
    </row>
    <row r="33" ht="12.75">
      <c r="I33" s="45"/>
    </row>
  </sheetData>
  <sheetProtection/>
  <mergeCells count="19">
    <mergeCell ref="B27:B28"/>
    <mergeCell ref="A3:A4"/>
    <mergeCell ref="B3:B4"/>
    <mergeCell ref="C3:C4"/>
    <mergeCell ref="I3:I4"/>
    <mergeCell ref="J3:J4"/>
    <mergeCell ref="J5:J6"/>
    <mergeCell ref="B15:B16"/>
    <mergeCell ref="B17:B18"/>
    <mergeCell ref="B19:B20"/>
    <mergeCell ref="B21:B22"/>
    <mergeCell ref="B23:B24"/>
    <mergeCell ref="B25:B26"/>
    <mergeCell ref="A1:J1"/>
    <mergeCell ref="D3:H3"/>
    <mergeCell ref="B5:B6"/>
    <mergeCell ref="B7:B9"/>
    <mergeCell ref="B10:B12"/>
    <mergeCell ref="B13:B14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1"/>
  <colBreaks count="1" manualBreakCount="1">
    <brk id="8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5" activeCellId="1" sqref="G14:G19 G5:G9"/>
    </sheetView>
  </sheetViews>
  <sheetFormatPr defaultColWidth="9.140625" defaultRowHeight="12.75"/>
  <cols>
    <col min="1" max="1" width="9.140625" style="4" customWidth="1"/>
    <col min="2" max="2" width="26.7109375" style="4" customWidth="1"/>
    <col min="3" max="16384" width="9.140625" style="4" customWidth="1"/>
  </cols>
  <sheetData>
    <row r="1" spans="1:10" ht="12.7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</row>
    <row r="3" spans="1:2" ht="12.75">
      <c r="A3" s="3" t="s">
        <v>2</v>
      </c>
      <c r="B3" s="3"/>
    </row>
    <row r="4" spans="1:10" ht="12.75">
      <c r="A4" s="5" t="s">
        <v>10</v>
      </c>
      <c r="B4" s="5" t="s">
        <v>11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35</v>
      </c>
      <c r="J4" s="5" t="s">
        <v>34</v>
      </c>
    </row>
    <row r="5" spans="1:10" ht="12.75">
      <c r="A5" s="6">
        <v>1</v>
      </c>
      <c r="B5" s="19" t="s">
        <v>12</v>
      </c>
      <c r="C5" s="15">
        <f>D5+E5+F5</f>
        <v>4</v>
      </c>
      <c r="D5" s="15">
        <f>1+1</f>
        <v>2</v>
      </c>
      <c r="E5" s="15">
        <v>1</v>
      </c>
      <c r="F5" s="15">
        <v>1</v>
      </c>
      <c r="G5" s="15">
        <f>3+5+2</f>
        <v>10</v>
      </c>
      <c r="H5" s="15">
        <f>2+2+5</f>
        <v>9</v>
      </c>
      <c r="I5" s="15">
        <f>(D5*3)+E5</f>
        <v>7</v>
      </c>
      <c r="J5" s="15">
        <f>G5-H5</f>
        <v>1</v>
      </c>
    </row>
    <row r="6" spans="1:10" ht="12.75">
      <c r="A6" s="6">
        <v>2</v>
      </c>
      <c r="B6" s="16" t="s">
        <v>13</v>
      </c>
      <c r="C6" s="15">
        <f>D6+E6+F6</f>
        <v>4</v>
      </c>
      <c r="D6" s="15">
        <f>1+1+1</f>
        <v>3</v>
      </c>
      <c r="E6" s="15">
        <v>1</v>
      </c>
      <c r="F6" s="15"/>
      <c r="G6" s="15">
        <f>2+3+5+5</f>
        <v>15</v>
      </c>
      <c r="H6" s="15">
        <v>2</v>
      </c>
      <c r="I6" s="15">
        <f>(D6*3)+E6</f>
        <v>10</v>
      </c>
      <c r="J6" s="15">
        <f>G6-H6</f>
        <v>13</v>
      </c>
    </row>
    <row r="7" spans="1:10" ht="12.75">
      <c r="A7" s="6">
        <v>3</v>
      </c>
      <c r="B7" s="7" t="s">
        <v>14</v>
      </c>
      <c r="C7" s="15">
        <f>D7+E7+F7</f>
        <v>4</v>
      </c>
      <c r="D7" s="15"/>
      <c r="E7" s="15">
        <v>1</v>
      </c>
      <c r="F7" s="15">
        <f>1+1+1</f>
        <v>3</v>
      </c>
      <c r="G7" s="15">
        <f>2+2+3</f>
        <v>7</v>
      </c>
      <c r="H7" s="15">
        <f>3+3+5+3</f>
        <v>14</v>
      </c>
      <c r="I7" s="15">
        <f>(D7*3)+E7</f>
        <v>1</v>
      </c>
      <c r="J7" s="15">
        <f>G7-H7</f>
        <v>-7</v>
      </c>
    </row>
    <row r="8" spans="1:10" ht="12.75">
      <c r="A8" s="6">
        <v>4</v>
      </c>
      <c r="B8" s="20" t="s">
        <v>15</v>
      </c>
      <c r="C8" s="15">
        <f>D8+E8+F8</f>
        <v>4</v>
      </c>
      <c r="D8" s="15">
        <f>1+1</f>
        <v>2</v>
      </c>
      <c r="E8" s="15">
        <f>1+1</f>
        <v>2</v>
      </c>
      <c r="F8" s="15"/>
      <c r="G8" s="15">
        <f>2+5+2+7</f>
        <v>16</v>
      </c>
      <c r="H8" s="15">
        <f>2+2+2</f>
        <v>6</v>
      </c>
      <c r="I8" s="15">
        <f>(D8*3)+E8</f>
        <v>8</v>
      </c>
      <c r="J8" s="15">
        <f>G8-H8</f>
        <v>10</v>
      </c>
    </row>
    <row r="9" spans="1:10" ht="38.25">
      <c r="A9" s="6">
        <v>5</v>
      </c>
      <c r="B9" s="7" t="s">
        <v>16</v>
      </c>
      <c r="C9" s="15">
        <f>D9+E9+F9</f>
        <v>4</v>
      </c>
      <c r="D9" s="15"/>
      <c r="E9" s="15">
        <v>1</v>
      </c>
      <c r="F9" s="15">
        <f>2+1</f>
        <v>3</v>
      </c>
      <c r="G9" s="15">
        <v>3</v>
      </c>
      <c r="H9" s="15">
        <f>5+5+3+7</f>
        <v>20</v>
      </c>
      <c r="I9" s="15">
        <f>(D9*3)+E9</f>
        <v>1</v>
      </c>
      <c r="J9" s="15">
        <f>G9-H9</f>
        <v>-17</v>
      </c>
    </row>
    <row r="12" spans="1:2" ht="12.75">
      <c r="A12" s="8" t="s">
        <v>3</v>
      </c>
      <c r="B12" s="8"/>
    </row>
    <row r="13" spans="1:10" ht="12.75">
      <c r="A13" s="9" t="s">
        <v>10</v>
      </c>
      <c r="B13" s="9" t="s">
        <v>11</v>
      </c>
      <c r="C13" s="5" t="s">
        <v>28</v>
      </c>
      <c r="D13" s="5" t="s">
        <v>29</v>
      </c>
      <c r="E13" s="5" t="s">
        <v>30</v>
      </c>
      <c r="F13" s="5" t="s">
        <v>31</v>
      </c>
      <c r="G13" s="5" t="s">
        <v>32</v>
      </c>
      <c r="H13" s="5" t="s">
        <v>33</v>
      </c>
      <c r="I13" s="5" t="s">
        <v>35</v>
      </c>
      <c r="J13" s="5" t="s">
        <v>34</v>
      </c>
    </row>
    <row r="14" spans="1:10" ht="12.75">
      <c r="A14" s="10">
        <v>1</v>
      </c>
      <c r="B14" s="21" t="s">
        <v>17</v>
      </c>
      <c r="C14" s="15">
        <f aca="true" t="shared" si="0" ref="C14:C19">D14+E14+F14</f>
        <v>5</v>
      </c>
      <c r="D14" s="15">
        <f>1+1+1</f>
        <v>3</v>
      </c>
      <c r="E14" s="15">
        <f>1+1</f>
        <v>2</v>
      </c>
      <c r="F14" s="15"/>
      <c r="G14" s="15">
        <f>2+1+2+3+5</f>
        <v>13</v>
      </c>
      <c r="H14" s="15">
        <f>2+1+2</f>
        <v>5</v>
      </c>
      <c r="I14" s="15">
        <f aca="true" t="shared" si="1" ref="I14:I19">(D14*3)+E14</f>
        <v>11</v>
      </c>
      <c r="J14" s="15">
        <f aca="true" t="shared" si="2" ref="J14:J19">G14-H14</f>
        <v>8</v>
      </c>
    </row>
    <row r="15" spans="1:10" ht="12.75">
      <c r="A15" s="10">
        <v>2</v>
      </c>
      <c r="B15" s="17" t="s">
        <v>18</v>
      </c>
      <c r="C15" s="15">
        <f t="shared" si="0"/>
        <v>5</v>
      </c>
      <c r="D15" s="15">
        <f>1+1+1+1</f>
        <v>4</v>
      </c>
      <c r="E15" s="15">
        <v>1</v>
      </c>
      <c r="F15" s="15"/>
      <c r="G15" s="15">
        <f>5+9+1+2+5</f>
        <v>22</v>
      </c>
      <c r="H15" s="15">
        <f>1+3</f>
        <v>4</v>
      </c>
      <c r="I15" s="15">
        <f t="shared" si="1"/>
        <v>13</v>
      </c>
      <c r="J15" s="15">
        <f t="shared" si="2"/>
        <v>18</v>
      </c>
    </row>
    <row r="16" spans="1:10" ht="12.75">
      <c r="A16" s="10">
        <v>3</v>
      </c>
      <c r="B16" s="11" t="s">
        <v>19</v>
      </c>
      <c r="C16" s="15">
        <f t="shared" si="0"/>
        <v>5</v>
      </c>
      <c r="D16" s="15">
        <f>1+1</f>
        <v>2</v>
      </c>
      <c r="E16" s="15"/>
      <c r="F16" s="15">
        <f>1+1+1</f>
        <v>3</v>
      </c>
      <c r="G16" s="15">
        <f>2+2+5</f>
        <v>9</v>
      </c>
      <c r="H16" s="15">
        <f>5+4+2+2</f>
        <v>13</v>
      </c>
      <c r="I16" s="15">
        <f t="shared" si="1"/>
        <v>6</v>
      </c>
      <c r="J16" s="15">
        <f t="shared" si="2"/>
        <v>-4</v>
      </c>
    </row>
    <row r="17" spans="1:10" ht="12.75">
      <c r="A17" s="10">
        <v>4</v>
      </c>
      <c r="B17" s="11" t="s">
        <v>20</v>
      </c>
      <c r="C17" s="15">
        <f t="shared" si="0"/>
        <v>5</v>
      </c>
      <c r="D17" s="15"/>
      <c r="E17" s="15"/>
      <c r="F17" s="15">
        <f>1+1+1+1+1</f>
        <v>5</v>
      </c>
      <c r="G17" s="15">
        <f>1+2</f>
        <v>3</v>
      </c>
      <c r="H17" s="15">
        <f>3+2+2+3+7</f>
        <v>17</v>
      </c>
      <c r="I17" s="15">
        <f t="shared" si="1"/>
        <v>0</v>
      </c>
      <c r="J17" s="15">
        <f t="shared" si="2"/>
        <v>-14</v>
      </c>
    </row>
    <row r="18" spans="1:10" ht="12.75">
      <c r="A18" s="10">
        <v>5</v>
      </c>
      <c r="B18" s="11" t="s">
        <v>21</v>
      </c>
      <c r="C18" s="15">
        <f t="shared" si="0"/>
        <v>5</v>
      </c>
      <c r="D18" s="15">
        <v>1</v>
      </c>
      <c r="E18" s="15">
        <v>1</v>
      </c>
      <c r="F18" s="15">
        <f>1+1+1</f>
        <v>3</v>
      </c>
      <c r="G18" s="15">
        <f>3+3+2+2</f>
        <v>10</v>
      </c>
      <c r="H18" s="15">
        <f>1+9+3+5+5</f>
        <v>23</v>
      </c>
      <c r="I18" s="15">
        <f t="shared" si="1"/>
        <v>4</v>
      </c>
      <c r="J18" s="15">
        <f t="shared" si="2"/>
        <v>-13</v>
      </c>
    </row>
    <row r="19" spans="1:10" ht="25.5">
      <c r="A19" s="10">
        <v>6</v>
      </c>
      <c r="B19" s="11" t="s">
        <v>22</v>
      </c>
      <c r="C19" s="15">
        <f t="shared" si="0"/>
        <v>5</v>
      </c>
      <c r="D19" s="15">
        <f>1+1</f>
        <v>2</v>
      </c>
      <c r="E19" s="15">
        <f>1+1</f>
        <v>2</v>
      </c>
      <c r="F19" s="15">
        <f>1</f>
        <v>1</v>
      </c>
      <c r="G19" s="15">
        <f>2+4+3+3+7</f>
        <v>19</v>
      </c>
      <c r="H19" s="15">
        <f>2+2+3+5+2</f>
        <v>14</v>
      </c>
      <c r="I19" s="15">
        <f t="shared" si="1"/>
        <v>8</v>
      </c>
      <c r="J19" s="15">
        <f t="shared" si="2"/>
        <v>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" width="9.140625" style="23" customWidth="1"/>
    <col min="2" max="2" width="39.8515625" style="23" customWidth="1"/>
    <col min="3" max="4" width="9.140625" style="23" customWidth="1"/>
    <col min="5" max="5" width="8.28125" style="23" customWidth="1"/>
    <col min="6" max="6" width="11.140625" style="23" customWidth="1"/>
    <col min="7" max="16384" width="9.140625" style="23" customWidth="1"/>
  </cols>
  <sheetData>
    <row r="1" spans="1:6" ht="31.5">
      <c r="A1" s="24" t="s">
        <v>84</v>
      </c>
      <c r="B1" s="24" t="s">
        <v>59</v>
      </c>
      <c r="C1" s="25" t="s">
        <v>60</v>
      </c>
      <c r="D1" s="25" t="s">
        <v>61</v>
      </c>
      <c r="E1" s="25" t="s">
        <v>62</v>
      </c>
      <c r="F1" s="25" t="s">
        <v>63</v>
      </c>
    </row>
    <row r="2" spans="1:6" ht="15.75">
      <c r="A2" s="26" t="s">
        <v>64</v>
      </c>
      <c r="B2" s="27" t="s">
        <v>65</v>
      </c>
      <c r="C2" s="28"/>
      <c r="D2" s="28"/>
      <c r="E2" s="29"/>
      <c r="F2" s="28"/>
    </row>
    <row r="3" spans="1:6" ht="15.75">
      <c r="A3" s="30" t="s">
        <v>66</v>
      </c>
      <c r="B3" s="31" t="s">
        <v>67</v>
      </c>
      <c r="C3" s="32">
        <v>51000</v>
      </c>
      <c r="D3" s="32">
        <v>9955</v>
      </c>
      <c r="E3" s="33">
        <v>17128</v>
      </c>
      <c r="F3" s="32">
        <v>78083</v>
      </c>
    </row>
    <row r="4" spans="1:6" ht="31.5">
      <c r="A4" s="30" t="s">
        <v>68</v>
      </c>
      <c r="B4" s="31" t="s">
        <v>69</v>
      </c>
      <c r="C4" s="32">
        <v>565000</v>
      </c>
      <c r="D4" s="32">
        <v>315415</v>
      </c>
      <c r="E4" s="33">
        <v>410725</v>
      </c>
      <c r="F4" s="32">
        <v>1291140</v>
      </c>
    </row>
    <row r="5" spans="1:6" ht="31.5">
      <c r="A5" s="30" t="s">
        <v>70</v>
      </c>
      <c r="B5" s="31" t="s">
        <v>71</v>
      </c>
      <c r="C5" s="32">
        <v>15000</v>
      </c>
      <c r="D5" s="34"/>
      <c r="E5" s="33">
        <v>6447</v>
      </c>
      <c r="F5" s="32">
        <v>21447</v>
      </c>
    </row>
    <row r="6" spans="1:6" ht="31.5">
      <c r="A6" s="30" t="s">
        <v>72</v>
      </c>
      <c r="B6" s="31" t="s">
        <v>73</v>
      </c>
      <c r="C6" s="32">
        <v>20000</v>
      </c>
      <c r="D6" s="34"/>
      <c r="E6" s="33">
        <v>20700</v>
      </c>
      <c r="F6" s="32">
        <v>40700</v>
      </c>
    </row>
    <row r="7" spans="1:6" ht="15.75">
      <c r="A7" s="30" t="s">
        <v>74</v>
      </c>
      <c r="B7" s="31" t="s">
        <v>75</v>
      </c>
      <c r="C7" s="34"/>
      <c r="D7" s="34"/>
      <c r="E7" s="33">
        <v>4000</v>
      </c>
      <c r="F7" s="32">
        <v>4000</v>
      </c>
    </row>
    <row r="8" spans="1:6" ht="45">
      <c r="A8" s="26" t="s">
        <v>76</v>
      </c>
      <c r="B8" s="27" t="s">
        <v>77</v>
      </c>
      <c r="C8" s="34"/>
      <c r="D8" s="34"/>
      <c r="E8" s="35" t="s">
        <v>78</v>
      </c>
      <c r="F8" s="34"/>
    </row>
    <row r="9" spans="1:6" ht="15.75">
      <c r="A9" s="30" t="s">
        <v>66</v>
      </c>
      <c r="B9" s="31" t="s">
        <v>79</v>
      </c>
      <c r="C9" s="32">
        <v>7000</v>
      </c>
      <c r="D9" s="32">
        <v>11000</v>
      </c>
      <c r="E9" s="35" t="s">
        <v>80</v>
      </c>
      <c r="F9" s="32">
        <v>18000</v>
      </c>
    </row>
    <row r="10" spans="1:6" ht="15.75">
      <c r="A10" s="26" t="s">
        <v>81</v>
      </c>
      <c r="B10" s="27" t="s">
        <v>82</v>
      </c>
      <c r="C10" s="34"/>
      <c r="D10" s="32">
        <v>30000</v>
      </c>
      <c r="E10" s="35"/>
      <c r="F10" s="32">
        <v>30000</v>
      </c>
    </row>
    <row r="11" spans="1:6" ht="15.75">
      <c r="A11" s="55" t="s">
        <v>83</v>
      </c>
      <c r="B11" s="55"/>
      <c r="C11" s="36">
        <v>658000</v>
      </c>
      <c r="D11" s="36">
        <v>366370</v>
      </c>
      <c r="E11" s="37">
        <v>459000</v>
      </c>
      <c r="F11" s="36">
        <v>1483370</v>
      </c>
    </row>
  </sheetData>
  <sheetProtection/>
  <mergeCells count="1"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2018-08-09T16:09:11Z</cp:lastPrinted>
  <dcterms:created xsi:type="dcterms:W3CDTF">2014-04-29T08:53:35Z</dcterms:created>
  <dcterms:modified xsi:type="dcterms:W3CDTF">2018-08-09T16:21:54Z</dcterms:modified>
  <cp:category/>
  <cp:version/>
  <cp:contentType/>
  <cp:contentStatus/>
</cp:coreProperties>
</file>